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стр.1" sheetId="1" r:id="rId1"/>
  </sheets>
  <externalReferences>
    <externalReference r:id="rId4"/>
    <externalReference r:id="rId5"/>
  </externalReferences>
  <definedNames>
    <definedName name="_xlnm.Print_Area" localSheetId="0">'стр.1'!$A$1:$BJ$32</definedName>
  </definedNames>
  <calcPr fullCalcOnLoad="1"/>
</workbook>
</file>

<file path=xl/comments1.xml><?xml version="1.0" encoding="utf-8"?>
<comments xmlns="http://schemas.openxmlformats.org/spreadsheetml/2006/main">
  <authors>
    <author>Карелова</author>
  </authors>
  <commentList>
    <comment ref="BL17" authorId="0">
      <text>
        <r>
          <rPr>
            <b/>
            <sz val="8"/>
            <rFont val="Tahoma"/>
            <family val="2"/>
          </rPr>
          <t>Карелова:</t>
        </r>
        <r>
          <rPr>
            <sz val="8"/>
            <rFont val="Tahoma"/>
            <family val="2"/>
          </rPr>
          <t xml:space="preserve">
выпадающие расходы</t>
        </r>
      </text>
    </comment>
  </commentList>
</comments>
</file>

<file path=xl/sharedStrings.xml><?xml version="1.0" encoding="utf-8"?>
<sst xmlns="http://schemas.openxmlformats.org/spreadsheetml/2006/main" count="80" uniqueCount="61">
  <si>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</si>
  <si>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</si>
  <si>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</si>
  <si>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</si>
  <si>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</si>
  <si>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</si>
  <si>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</si>
  <si>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</si>
  <si>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</si>
  <si>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</si>
  <si>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</si>
  <si>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</si>
  <si>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</si>
  <si>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</si>
  <si>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</si>
  <si>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</si>
  <si>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</si>
  <si>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</si>
  <si>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</si>
  <si>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</si>
  <si>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</si>
  <si>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</si>
  <si>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</si>
  <si>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</si>
  <si>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</si>
  <si>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</si>
  <si>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</si>
  <si>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</si>
  <si>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</si>
  <si>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</si>
  <si>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</si>
  <si>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</si>
  <si>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</si>
  <si>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</si>
  <si>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</si>
  <si>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</si>
  <si>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</si>
  <si>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</si>
  <si>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</si>
  <si>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</si>
  <si>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</si>
  <si>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</si>
  <si>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</si>
  <si>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</si>
  <si>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</si>
  <si>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</si>
  <si>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</si>
  <si>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</si>
  <si>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</si>
  <si>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</si>
  <si>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</si>
  <si>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</si>
  <si>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Повышение заработной платы на предприятии до средней по отрасли</t>
  </si>
  <si>
    <t>Дополнительная аренда офисных и производственных помещений, земельных участков</t>
  </si>
  <si>
    <t xml:space="preserve">В связи с возникновением дополнительных расходов, связанных с содержанием объектов электросетевого хозяйства </t>
  </si>
  <si>
    <t>Превышение относительно утвержденных нерегулируемых тарифов на электрическую энергию, поставляюмую для компенсации нормативных технологических потерь в сетях</t>
  </si>
  <si>
    <t xml:space="preserve">Превышение по сравнению с утвержденными расходов: на приобретение специальной одежды и оснастки. Дополнительно произведенные затраты на: материалы для технической эксплуатации электросетевого комплекса,  материалы для ремонта производственных зданий, инвентарь (МБП)                                    </t>
  </si>
  <si>
    <t>2013 год</t>
  </si>
  <si>
    <t xml:space="preserve"> Превышение над плановыми следующих статей подконтрольных расходов: охрана и пожарная безопасность имущества, охрана  труда, услуги по программному обеспечению, услуги связи</t>
  </si>
  <si>
    <t>В связи с ростом фонда оплаты труда</t>
  </si>
  <si>
    <t>В связи с увеличением стоимости основных средств, повышением ставки налога на прежде льготируемое имущество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</si>
</sst>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43" fontId="3" fillId="0" borderId="10" xfId="59" applyFont="1" applyBorder="1" applyAlignment="1">
      <alignment horizontal="center" vertical="center"/>
    </xf>
    <xf numFmtId="43" fontId="3" fillId="0" borderId="10" xfId="59" applyFont="1" applyBorder="1" applyAlignment="1">
      <alignment vertical="center"/>
    </xf>
    <xf numFmtId="43" fontId="2" fillId="0" borderId="0" xfId="59" applyFont="1" applyAlignment="1">
      <alignment/>
    </xf>
    <xf numFmtId="43" fontId="3" fillId="0" borderId="0" xfId="59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59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3" fontId="3" fillId="0" borderId="10" xfId="59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101;&#1086;\&#1041;&#1044;&#1056;\&#1041;&#1044;&#1056;%20-%202012\&#1050;&#1086;&#1088;&#1088;&#1077;&#1082;&#1090;&#1080;&#1088;&#1086;&#1074;&#1082;&#1080;%20&#1079;&#1072;&#1090;&#1088;&#1072;&#1090;%202012%20&#1075;\&#1060;&#1072;&#1082;&#1090;%20&#1079;&#1072;&#1090;&#1088;&#1072;&#1090;&#1099;%202012%20&#1075;&#1086;&#1076;%20(&#1089;%20&#1091;&#1095;&#1077;&#1090;&#1086;&#1084;%20&#1082;&#1086;&#1088;&#1088;&#1077;&#1082;&#1090;&#1080;&#1088;&#1086;&#1074;&#1086;&#108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101;&#1086;\&#1041;&#1044;&#1056;\&#1041;&#1044;&#1056;-2013\&#1060;&#1072;&#1082;&#1090;%20&#1079;&#1072;%202013&#1075;\&#1040;&#1085;&#1072;&#1083;&#1080;&#1079;%20&#1089;&#1077;&#1073;&#1077;&#1089;&#1090;&#1086;&#1080;&#1084;&#1086;&#1089;&#1090;&#1080;\&#1040;&#1085;&#1072;&#1083;&#1080;&#1079;%20&#1057;&#104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в.на 2013"/>
      <sheetName val="БДР"/>
      <sheetName val="НВВ"/>
      <sheetName val="СВОД"/>
      <sheetName val="В 1.1.2"/>
      <sheetName val="1.4.1.2"/>
      <sheetName val="1.4.2.2"/>
      <sheetName val="1.4.2.3"/>
      <sheetName val="1.4.2.4"/>
      <sheetName val="1.4.3.1"/>
      <sheetName val="В1.4.3.2"/>
      <sheetName val="1.4.3.3"/>
      <sheetName val="1.4.4"/>
      <sheetName val="1.4.5"/>
      <sheetName val="1.4.6"/>
      <sheetName val="1.4.7"/>
      <sheetName val="1.4.8"/>
      <sheetName val="1.4.9"/>
      <sheetName val="2.1.1.1"/>
      <sheetName val="В2.1.1.2"/>
      <sheetName val="В2.1.1.3"/>
      <sheetName val="2.1.1.8"/>
      <sheetName val="2.1.2.1"/>
      <sheetName val="2.1.2.6"/>
      <sheetName val="2.2.4"/>
      <sheetName val="2.2.5"/>
      <sheetName val="2.1.2.9"/>
      <sheetName val="2.3.1"/>
      <sheetName val="2.4.2"/>
      <sheetName val="2.4.5"/>
      <sheetName val="В5"/>
      <sheetName val="7.1.1.2"/>
      <sheetName val="7.1.3.9"/>
      <sheetName val="7.1.4.1"/>
      <sheetName val="7.1.6.5"/>
      <sheetName val="7.1.6.6"/>
      <sheetName val="7.1.6.8"/>
      <sheetName val="7.1.8.3"/>
      <sheetName val="7.1.9.2"/>
      <sheetName val="7.1.9.5"/>
      <sheetName val="7.1.9.8"/>
      <sheetName val="7.1.10.1"/>
      <sheetName val="7.1.10.2"/>
      <sheetName val="7.1.10.3"/>
      <sheetName val="7.1.10.7"/>
      <sheetName val="7.2.1.1"/>
      <sheetName val="7.3.7"/>
      <sheetName val="Расшифровка к балансу"/>
      <sheetName val="Прибыль для СТ"/>
      <sheetName val="БДР (прибыль)"/>
      <sheetName val="НВВ (МИО)"/>
      <sheetName val="Для ГД"/>
      <sheetName val="Лист1"/>
      <sheetName val="2.2.1"/>
    </sheetNames>
    <sheetDataSet>
      <sheetData sheetId="0">
        <row r="102">
          <cell r="E102">
            <v>1488716.4216093624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2013"/>
      <sheetName val="Прибыль I пол. 2013г."/>
      <sheetName val="НВВ 2009-2013"/>
      <sheetName val="НВВ 9 мес"/>
      <sheetName val="СВОД (9 мес)"/>
      <sheetName val="НВВ 1 пг 2012г."/>
      <sheetName val="СВОД (1 пг)"/>
      <sheetName val="Лист5"/>
      <sheetName val="НВВ 1 кв. 2013г."/>
      <sheetName val="Факт 5 мес."/>
      <sheetName val="НВВ I пол. 2013г."/>
      <sheetName val="Факт I пол."/>
      <sheetName val="НВВ 7 мес. 2013г."/>
      <sheetName val="НВВ 8 мес. 2013г."/>
      <sheetName val="НВВ 9 мес. 2013г."/>
      <sheetName val="Факт 7 мес."/>
      <sheetName val="Факт 5 кварталов"/>
    </sheetNames>
    <sheetDataSet>
      <sheetData sheetId="2">
        <row r="7">
          <cell r="AF7">
            <v>44432.91128</v>
          </cell>
        </row>
        <row r="8">
          <cell r="AF8">
            <v>26917.3902</v>
          </cell>
        </row>
        <row r="10">
          <cell r="AF10">
            <v>17527.231439999996</v>
          </cell>
        </row>
        <row r="13">
          <cell r="AF13">
            <v>21075.97637</v>
          </cell>
        </row>
        <row r="16">
          <cell r="AF16">
            <v>2289.7002399999997</v>
          </cell>
        </row>
        <row r="47">
          <cell r="AF47">
            <v>788442.2219300002</v>
          </cell>
        </row>
        <row r="48">
          <cell r="AF48">
            <v>176641.61976000003</v>
          </cell>
        </row>
        <row r="51">
          <cell r="AD51">
            <v>802</v>
          </cell>
          <cell r="AF51">
            <v>831.6585499999999</v>
          </cell>
        </row>
        <row r="57">
          <cell r="AD57">
            <v>1682.8</v>
          </cell>
          <cell r="AF57">
            <v>471.13505000000004</v>
          </cell>
        </row>
        <row r="70">
          <cell r="AF70">
            <v>1484.6946200000002</v>
          </cell>
        </row>
        <row r="71">
          <cell r="AF71">
            <v>4337.19873</v>
          </cell>
        </row>
        <row r="72">
          <cell r="AF72">
            <v>4515.440729999999</v>
          </cell>
        </row>
        <row r="74">
          <cell r="AD74">
            <v>737.8</v>
          </cell>
          <cell r="AF74">
            <v>1016.3082300000001</v>
          </cell>
        </row>
        <row r="148">
          <cell r="AD148">
            <v>6534.3</v>
          </cell>
          <cell r="AF148">
            <v>16869.94733</v>
          </cell>
        </row>
        <row r="155">
          <cell r="AF155">
            <v>41982.95206</v>
          </cell>
        </row>
        <row r="157">
          <cell r="AF157">
            <v>35091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abSelected="1" view="pageBreakPreview" zoomScaleSheetLayoutView="100" zoomScalePageLayoutView="0" workbookViewId="0" topLeftCell="A1">
      <selection activeCell="BJ11" sqref="BJ11"/>
    </sheetView>
  </sheetViews>
  <sheetFormatPr defaultColWidth="0.875" defaultRowHeight="15" customHeight="1" outlineLevelRow="1"/>
  <cols>
    <col min="1" max="1" width="0.12890625" style="2" customWidth="1"/>
    <col min="2" max="59" width="0.875" style="2" customWidth="1"/>
    <col min="60" max="60" width="14.75390625" style="10" bestFit="1" customWidth="1"/>
    <col min="61" max="61" width="15.75390625" style="10" bestFit="1" customWidth="1"/>
    <col min="62" max="62" width="88.875" style="2" customWidth="1"/>
    <col min="63" max="63" width="22.25390625" style="2" customWidth="1"/>
    <col min="64" max="64" width="30.875" style="2" customWidth="1"/>
    <col min="65" max="65" width="37.75390625" style="2" customWidth="1"/>
    <col min="66" max="16384" width="0.875" style="2" customWidth="1"/>
  </cols>
  <sheetData>
    <row r="1" spans="60:61" s="1" customFormat="1" ht="12" customHeight="1">
      <c r="BH1" s="9"/>
      <c r="BI1" s="9"/>
    </row>
    <row r="2" spans="1:63" s="4" customFormat="1" ht="14.2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6"/>
    </row>
    <row r="3" spans="1:63" s="4" customFormat="1" ht="14.25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6"/>
    </row>
    <row r="4" spans="1:63" s="4" customFormat="1" ht="14.25" customHeight="1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6"/>
    </row>
    <row r="5" spans="1:63" s="4" customFormat="1" ht="14.25" customHeight="1">
      <c r="A5" s="18" t="s">
        <v>30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6"/>
    </row>
    <row r="6" ht="6" customHeight="1"/>
    <row r="7" spans="1:63" ht="15">
      <c r="A7" s="22" t="s">
        <v>47</v>
      </c>
      <c r="B7" s="23"/>
      <c r="C7" s="23"/>
      <c r="D7" s="23"/>
      <c r="E7" s="23"/>
      <c r="F7" s="23"/>
      <c r="G7" s="23"/>
      <c r="H7" s="24"/>
      <c r="I7" s="28" t="s">
        <v>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2" t="s">
        <v>1</v>
      </c>
      <c r="AX7" s="23"/>
      <c r="AY7" s="23"/>
      <c r="AZ7" s="23"/>
      <c r="BA7" s="23"/>
      <c r="BB7" s="23"/>
      <c r="BC7" s="23"/>
      <c r="BD7" s="23"/>
      <c r="BE7" s="23"/>
      <c r="BF7" s="23"/>
      <c r="BG7" s="24"/>
      <c r="BH7" s="29" t="s">
        <v>57</v>
      </c>
      <c r="BI7" s="30"/>
      <c r="BJ7" s="34" t="s">
        <v>4</v>
      </c>
      <c r="BK7" s="12"/>
    </row>
    <row r="8" spans="1:63" ht="15">
      <c r="A8" s="25"/>
      <c r="B8" s="26"/>
      <c r="C8" s="26"/>
      <c r="D8" s="26"/>
      <c r="E8" s="26"/>
      <c r="F8" s="26"/>
      <c r="G8" s="26"/>
      <c r="H8" s="27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7"/>
      <c r="AW8" s="25"/>
      <c r="AX8" s="26"/>
      <c r="AY8" s="26"/>
      <c r="AZ8" s="26"/>
      <c r="BA8" s="26"/>
      <c r="BB8" s="26"/>
      <c r="BC8" s="26"/>
      <c r="BD8" s="26"/>
      <c r="BE8" s="26"/>
      <c r="BF8" s="26"/>
      <c r="BG8" s="27"/>
      <c r="BH8" s="7" t="s">
        <v>2</v>
      </c>
      <c r="BI8" s="7" t="s">
        <v>3</v>
      </c>
      <c r="BJ8" s="34"/>
      <c r="BK8" s="12"/>
    </row>
    <row r="9" spans="1:63" ht="30" customHeight="1">
      <c r="A9" s="19" t="s">
        <v>5</v>
      </c>
      <c r="B9" s="20"/>
      <c r="C9" s="20"/>
      <c r="D9" s="20"/>
      <c r="E9" s="20"/>
      <c r="F9" s="20"/>
      <c r="G9" s="20"/>
      <c r="H9" s="21"/>
      <c r="I9" s="3"/>
      <c r="J9" s="32" t="s">
        <v>6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29" t="s">
        <v>7</v>
      </c>
      <c r="AX9" s="30"/>
      <c r="AY9" s="30"/>
      <c r="AZ9" s="30"/>
      <c r="BA9" s="30"/>
      <c r="BB9" s="30"/>
      <c r="BC9" s="30"/>
      <c r="BD9" s="30"/>
      <c r="BE9" s="30"/>
      <c r="BF9" s="30"/>
      <c r="BG9" s="31"/>
      <c r="BH9" s="7"/>
      <c r="BI9" s="7"/>
      <c r="BJ9" s="15"/>
      <c r="BK9" s="13"/>
    </row>
    <row r="10" spans="1:63" ht="30" customHeight="1">
      <c r="A10" s="19" t="s">
        <v>8</v>
      </c>
      <c r="B10" s="20"/>
      <c r="C10" s="20"/>
      <c r="D10" s="20"/>
      <c r="E10" s="20"/>
      <c r="F10" s="20"/>
      <c r="G10" s="20"/>
      <c r="H10" s="21"/>
      <c r="I10" s="3"/>
      <c r="J10" s="32" t="s">
        <v>9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3"/>
      <c r="AW10" s="29" t="s">
        <v>7</v>
      </c>
      <c r="AX10" s="30"/>
      <c r="AY10" s="30"/>
      <c r="AZ10" s="30"/>
      <c r="BA10" s="30"/>
      <c r="BB10" s="30"/>
      <c r="BC10" s="30"/>
      <c r="BD10" s="30"/>
      <c r="BE10" s="30"/>
      <c r="BF10" s="30"/>
      <c r="BG10" s="31"/>
      <c r="BH10" s="7">
        <f>2187552.6-BH27</f>
        <v>1683984.1</v>
      </c>
      <c r="BI10" s="7">
        <f>BI11+BI17</f>
        <v>1604653.95204</v>
      </c>
      <c r="BJ10" s="17"/>
      <c r="BK10" s="14"/>
    </row>
    <row r="11" spans="1:64" ht="120.75" customHeight="1">
      <c r="A11" s="19" t="s">
        <v>10</v>
      </c>
      <c r="B11" s="20"/>
      <c r="C11" s="20"/>
      <c r="D11" s="20"/>
      <c r="E11" s="20"/>
      <c r="F11" s="20"/>
      <c r="G11" s="20"/>
      <c r="H11" s="21"/>
      <c r="I11" s="3"/>
      <c r="J11" s="32" t="s">
        <v>48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29" t="s">
        <v>7</v>
      </c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8">
        <f>768841+108492.4</f>
        <v>877333.4</v>
      </c>
      <c r="BI11" s="7">
        <v>970750.8859499999</v>
      </c>
      <c r="BJ11" s="15"/>
      <c r="BK11" s="14"/>
      <c r="BL11" s="11">
        <f>BI11+BI17-'[1]Утв.на 2013'!$E$102</f>
        <v>115937.53043063753</v>
      </c>
    </row>
    <row r="12" spans="1:63" ht="50.25" customHeight="1">
      <c r="A12" s="19" t="s">
        <v>11</v>
      </c>
      <c r="B12" s="20"/>
      <c r="C12" s="20"/>
      <c r="D12" s="20"/>
      <c r="E12" s="20"/>
      <c r="F12" s="20"/>
      <c r="G12" s="20"/>
      <c r="H12" s="21"/>
      <c r="I12" s="3"/>
      <c r="J12" s="32" t="s">
        <v>12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29" t="s">
        <v>7</v>
      </c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16">
        <v>51333.5</v>
      </c>
      <c r="BI12" s="16">
        <f>'[2]НВВ 2009-2013'!$AF$7+'[2]НВВ 2009-2013'!$AF$13</f>
        <v>65508.887650000004</v>
      </c>
      <c r="BJ12" s="15" t="s">
        <v>56</v>
      </c>
      <c r="BK12" s="14"/>
    </row>
    <row r="13" spans="1:63" ht="15" customHeight="1">
      <c r="A13" s="19" t="s">
        <v>14</v>
      </c>
      <c r="B13" s="20"/>
      <c r="C13" s="20"/>
      <c r="D13" s="20"/>
      <c r="E13" s="20"/>
      <c r="F13" s="20"/>
      <c r="G13" s="20"/>
      <c r="H13" s="21"/>
      <c r="I13" s="3"/>
      <c r="J13" s="32" t="s">
        <v>15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29" t="s">
        <v>7</v>
      </c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16">
        <v>28074.2</v>
      </c>
      <c r="BI13" s="16">
        <f>'[2]НВВ 2009-2013'!$AF$8+'[2]НВВ 2009-2013'!$AF$10+'[2]НВВ 2009-2013'!$AF$16</f>
        <v>46734.321879999996</v>
      </c>
      <c r="BJ13" s="15"/>
      <c r="BK13" s="14"/>
    </row>
    <row r="14" spans="1:63" ht="15">
      <c r="A14" s="19" t="s">
        <v>13</v>
      </c>
      <c r="B14" s="20"/>
      <c r="C14" s="20"/>
      <c r="D14" s="20"/>
      <c r="E14" s="20"/>
      <c r="F14" s="20"/>
      <c r="G14" s="20"/>
      <c r="H14" s="21"/>
      <c r="I14" s="3"/>
      <c r="J14" s="32" t="s">
        <v>31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29" t="s">
        <v>7</v>
      </c>
      <c r="AX14" s="30"/>
      <c r="AY14" s="30"/>
      <c r="AZ14" s="30"/>
      <c r="BA14" s="30"/>
      <c r="BB14" s="30"/>
      <c r="BC14" s="30"/>
      <c r="BD14" s="30"/>
      <c r="BE14" s="30"/>
      <c r="BF14" s="30"/>
      <c r="BG14" s="31"/>
      <c r="BH14" s="7">
        <v>620385.35</v>
      </c>
      <c r="BI14" s="16">
        <f>'[2]НВВ 2009-2013'!$AF$47</f>
        <v>788442.2219300002</v>
      </c>
      <c r="BJ14" s="15" t="s">
        <v>52</v>
      </c>
      <c r="BK14" s="14"/>
    </row>
    <row r="15" spans="1:63" ht="15" customHeight="1">
      <c r="A15" s="19" t="s">
        <v>16</v>
      </c>
      <c r="B15" s="20"/>
      <c r="C15" s="20"/>
      <c r="D15" s="20"/>
      <c r="E15" s="20"/>
      <c r="F15" s="20"/>
      <c r="G15" s="20"/>
      <c r="H15" s="21"/>
      <c r="I15" s="3"/>
      <c r="J15" s="32" t="s">
        <v>15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29" t="s">
        <v>7</v>
      </c>
      <c r="AX15" s="30"/>
      <c r="AY15" s="30"/>
      <c r="AZ15" s="30"/>
      <c r="BA15" s="30"/>
      <c r="BB15" s="30"/>
      <c r="BC15" s="30"/>
      <c r="BD15" s="30"/>
      <c r="BE15" s="30"/>
      <c r="BF15" s="30"/>
      <c r="BG15" s="31"/>
      <c r="BH15" s="7"/>
      <c r="BI15" s="7"/>
      <c r="BJ15" s="15"/>
      <c r="BK15" s="14"/>
    </row>
    <row r="16" spans="1:63" ht="30">
      <c r="A16" s="19" t="s">
        <v>17</v>
      </c>
      <c r="B16" s="20"/>
      <c r="C16" s="20"/>
      <c r="D16" s="20"/>
      <c r="E16" s="20"/>
      <c r="F16" s="20"/>
      <c r="G16" s="20"/>
      <c r="H16" s="21"/>
      <c r="I16" s="3"/>
      <c r="J16" s="32" t="s">
        <v>32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29" t="s">
        <v>7</v>
      </c>
      <c r="AX16" s="30"/>
      <c r="AY16" s="30"/>
      <c r="AZ16" s="30"/>
      <c r="BA16" s="30"/>
      <c r="BB16" s="30"/>
      <c r="BC16" s="30"/>
      <c r="BD16" s="30"/>
      <c r="BE16" s="30"/>
      <c r="BF16" s="30"/>
      <c r="BG16" s="31"/>
      <c r="BH16" s="7">
        <f>BH11-BH12-BH14</f>
        <v>205614.55000000005</v>
      </c>
      <c r="BI16" s="7">
        <f>BI11-BI12-BI14</f>
        <v>116799.77636999963</v>
      </c>
      <c r="BJ16" s="15" t="s">
        <v>58</v>
      </c>
      <c r="BK16" s="14"/>
    </row>
    <row r="17" spans="1:64" ht="45" customHeight="1">
      <c r="A17" s="19" t="s">
        <v>19</v>
      </c>
      <c r="B17" s="20"/>
      <c r="C17" s="20"/>
      <c r="D17" s="20"/>
      <c r="E17" s="20"/>
      <c r="F17" s="20"/>
      <c r="G17" s="20"/>
      <c r="H17" s="21"/>
      <c r="I17" s="3"/>
      <c r="J17" s="32" t="s">
        <v>49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29" t="s">
        <v>7</v>
      </c>
      <c r="AX17" s="30"/>
      <c r="AY17" s="30"/>
      <c r="AZ17" s="30"/>
      <c r="BA17" s="30"/>
      <c r="BB17" s="30"/>
      <c r="BC17" s="30"/>
      <c r="BD17" s="30"/>
      <c r="BE17" s="30"/>
      <c r="BF17" s="30"/>
      <c r="BG17" s="31"/>
      <c r="BH17" s="7">
        <v>806650.7</v>
      </c>
      <c r="BI17" s="7">
        <v>633903.06609</v>
      </c>
      <c r="BJ17" s="15"/>
      <c r="BK17" s="14"/>
      <c r="BL17" s="11">
        <f>BH10-BH17-BH11</f>
        <v>0</v>
      </c>
    </row>
    <row r="18" spans="1:63" ht="15">
      <c r="A18" s="19" t="s">
        <v>33</v>
      </c>
      <c r="B18" s="20"/>
      <c r="C18" s="20"/>
      <c r="D18" s="20"/>
      <c r="E18" s="20"/>
      <c r="F18" s="20"/>
      <c r="G18" s="20"/>
      <c r="H18" s="21"/>
      <c r="I18" s="3"/>
      <c r="J18" s="32" t="s">
        <v>18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29" t="s">
        <v>7</v>
      </c>
      <c r="AX18" s="30"/>
      <c r="AY18" s="30"/>
      <c r="AZ18" s="30"/>
      <c r="BA18" s="30"/>
      <c r="BB18" s="30"/>
      <c r="BC18" s="30"/>
      <c r="BD18" s="30"/>
      <c r="BE18" s="30"/>
      <c r="BF18" s="30"/>
      <c r="BG18" s="31"/>
      <c r="BH18" s="7">
        <v>4196.2</v>
      </c>
      <c r="BI18" s="7">
        <f>'[2]НВВ 2009-2013'!$AF$70+'[2]НВВ 2009-2013'!$AF$71++'[2]НВВ 2009-2013'!$AF$72</f>
        <v>10337.33408</v>
      </c>
      <c r="BJ18" s="15" t="s">
        <v>53</v>
      </c>
      <c r="BK18" s="14"/>
    </row>
    <row r="19" spans="1:63" ht="15" customHeight="1">
      <c r="A19" s="19" t="s">
        <v>34</v>
      </c>
      <c r="B19" s="20"/>
      <c r="C19" s="20"/>
      <c r="D19" s="20"/>
      <c r="E19" s="20"/>
      <c r="F19" s="20"/>
      <c r="G19" s="20"/>
      <c r="H19" s="21"/>
      <c r="I19" s="3"/>
      <c r="J19" s="32" t="s">
        <v>35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29" t="s">
        <v>7</v>
      </c>
      <c r="AX19" s="30"/>
      <c r="AY19" s="30"/>
      <c r="AZ19" s="30"/>
      <c r="BA19" s="30"/>
      <c r="BB19" s="30"/>
      <c r="BC19" s="30"/>
      <c r="BD19" s="30"/>
      <c r="BE19" s="30"/>
      <c r="BF19" s="30"/>
      <c r="BG19" s="31"/>
      <c r="BH19" s="7">
        <v>156833.42</v>
      </c>
      <c r="BI19" s="7">
        <f>'[2]НВВ 2009-2013'!$AF$48</f>
        <v>176641.61976000003</v>
      </c>
      <c r="BJ19" s="15" t="s">
        <v>59</v>
      </c>
      <c r="BK19" s="14"/>
    </row>
    <row r="20" spans="1:63" ht="30">
      <c r="A20" s="19" t="s">
        <v>36</v>
      </c>
      <c r="B20" s="20"/>
      <c r="C20" s="20"/>
      <c r="D20" s="20"/>
      <c r="E20" s="20"/>
      <c r="F20" s="20"/>
      <c r="G20" s="20"/>
      <c r="H20" s="21"/>
      <c r="I20" s="3"/>
      <c r="J20" s="32" t="s">
        <v>37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/>
      <c r="AW20" s="29" t="s">
        <v>7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1"/>
      <c r="BH20" s="7">
        <v>174072</v>
      </c>
      <c r="BI20" s="7">
        <f>'[2]НВВ 2009-2013'!$AF$157</f>
        <v>35091</v>
      </c>
      <c r="BJ20" s="15" t="s">
        <v>54</v>
      </c>
      <c r="BK20" s="14"/>
    </row>
    <row r="21" spans="1:63" ht="15" customHeight="1">
      <c r="A21" s="19" t="s">
        <v>38</v>
      </c>
      <c r="B21" s="20"/>
      <c r="C21" s="20"/>
      <c r="D21" s="20"/>
      <c r="E21" s="20"/>
      <c r="F21" s="20"/>
      <c r="G21" s="20"/>
      <c r="H21" s="21"/>
      <c r="I21" s="3"/>
      <c r="J21" s="32" t="s">
        <v>39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  <c r="AW21" s="29" t="s">
        <v>7</v>
      </c>
      <c r="AX21" s="30"/>
      <c r="AY21" s="30"/>
      <c r="AZ21" s="30"/>
      <c r="BA21" s="30"/>
      <c r="BB21" s="30"/>
      <c r="BC21" s="30"/>
      <c r="BD21" s="30"/>
      <c r="BE21" s="30"/>
      <c r="BF21" s="30"/>
      <c r="BG21" s="31"/>
      <c r="BH21" s="7">
        <v>45053.35</v>
      </c>
      <c r="BI21" s="7">
        <f>'[2]НВВ 2009-2013'!$AF$155</f>
        <v>41982.95206</v>
      </c>
      <c r="BJ21" s="15"/>
      <c r="BK21" s="14"/>
    </row>
    <row r="22" spans="1:64" ht="45" customHeight="1">
      <c r="A22" s="19" t="s">
        <v>40</v>
      </c>
      <c r="B22" s="20"/>
      <c r="C22" s="20"/>
      <c r="D22" s="20"/>
      <c r="E22" s="20"/>
      <c r="F22" s="20"/>
      <c r="G22" s="20"/>
      <c r="H22" s="21"/>
      <c r="I22" s="3"/>
      <c r="J22" s="32" t="s">
        <v>41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29" t="s">
        <v>7</v>
      </c>
      <c r="AX22" s="30"/>
      <c r="AY22" s="30"/>
      <c r="AZ22" s="30"/>
      <c r="BA22" s="30"/>
      <c r="BB22" s="30"/>
      <c r="BC22" s="30"/>
      <c r="BD22" s="30"/>
      <c r="BE22" s="30"/>
      <c r="BF22" s="30"/>
      <c r="BG22" s="31"/>
      <c r="BH22" s="7">
        <f>'[2]НВВ 2009-2013'!$AD$148+'[2]НВВ 2009-2013'!$AD$51+'[2]НВВ 2009-2013'!$AD$57+'[2]НВВ 2009-2013'!$AD$58+'[2]НВВ 2009-2013'!$AD$74</f>
        <v>9756.9</v>
      </c>
      <c r="BI22" s="7">
        <f>'[2]НВВ 2009-2013'!$AF$148+'[2]НВВ 2009-2013'!$AF$51+'[2]НВВ 2009-2013'!$AF$57+'[2]НВВ 2009-2013'!$AF$58+'[2]НВВ 2009-2013'!$AF$74</f>
        <v>19189.04916</v>
      </c>
      <c r="BJ22" s="15" t="s">
        <v>60</v>
      </c>
      <c r="BK22" s="14"/>
      <c r="BL22" s="11">
        <f>BH22-6114.14</f>
        <v>3642.7599999999993</v>
      </c>
    </row>
    <row r="23" spans="1:63" ht="59.25" customHeight="1">
      <c r="A23" s="19" t="s">
        <v>42</v>
      </c>
      <c r="B23" s="20"/>
      <c r="C23" s="20"/>
      <c r="D23" s="20"/>
      <c r="E23" s="20"/>
      <c r="F23" s="20"/>
      <c r="G23" s="20"/>
      <c r="H23" s="21"/>
      <c r="I23" s="3"/>
      <c r="J23" s="32" t="s">
        <v>43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29" t="s">
        <v>7</v>
      </c>
      <c r="AX23" s="30"/>
      <c r="AY23" s="30"/>
      <c r="AZ23" s="30"/>
      <c r="BA23" s="30"/>
      <c r="BB23" s="30"/>
      <c r="BC23" s="30"/>
      <c r="BD23" s="30"/>
      <c r="BE23" s="30"/>
      <c r="BF23" s="30"/>
      <c r="BG23" s="31"/>
      <c r="BH23" s="7">
        <v>0</v>
      </c>
      <c r="BI23" s="7">
        <v>0</v>
      </c>
      <c r="BJ23" s="15"/>
      <c r="BK23" s="14"/>
    </row>
    <row r="24" spans="1:63" ht="15">
      <c r="A24" s="19" t="s">
        <v>44</v>
      </c>
      <c r="B24" s="20"/>
      <c r="C24" s="20"/>
      <c r="D24" s="20"/>
      <c r="E24" s="20"/>
      <c r="F24" s="20"/>
      <c r="G24" s="20"/>
      <c r="H24" s="21"/>
      <c r="I24" s="3"/>
      <c r="J24" s="32" t="s">
        <v>45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  <c r="AW24" s="29" t="s">
        <v>7</v>
      </c>
      <c r="AX24" s="30"/>
      <c r="AY24" s="30"/>
      <c r="AZ24" s="30"/>
      <c r="BA24" s="30"/>
      <c r="BB24" s="30"/>
      <c r="BC24" s="30"/>
      <c r="BD24" s="30"/>
      <c r="BE24" s="30"/>
      <c r="BF24" s="30"/>
      <c r="BG24" s="31"/>
      <c r="BH24" s="7">
        <f>BH17-BH18-BH19-BH20-BH21-BH22-BH23</f>
        <v>416738.82999999996</v>
      </c>
      <c r="BI24" s="7">
        <f>BI17-BI18-BI19-BI20-BI21-BI22-BI23</f>
        <v>350661.1110299999</v>
      </c>
      <c r="BJ24" s="15"/>
      <c r="BK24" s="14"/>
    </row>
    <row r="25" spans="1:63" ht="30" customHeight="1">
      <c r="A25" s="19" t="s">
        <v>20</v>
      </c>
      <c r="B25" s="20"/>
      <c r="C25" s="20"/>
      <c r="D25" s="20"/>
      <c r="E25" s="20"/>
      <c r="F25" s="20"/>
      <c r="G25" s="20"/>
      <c r="H25" s="21"/>
      <c r="I25" s="3"/>
      <c r="J25" s="32" t="s">
        <v>50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29" t="s">
        <v>7</v>
      </c>
      <c r="AX25" s="30"/>
      <c r="AY25" s="30"/>
      <c r="AZ25" s="30"/>
      <c r="BA25" s="30"/>
      <c r="BB25" s="30"/>
      <c r="BC25" s="30"/>
      <c r="BD25" s="30"/>
      <c r="BE25" s="30"/>
      <c r="BF25" s="30"/>
      <c r="BG25" s="31"/>
      <c r="BH25" s="7">
        <f>BH13+BH15</f>
        <v>28074.2</v>
      </c>
      <c r="BI25" s="7">
        <f>BI13+BI15</f>
        <v>46734.321879999996</v>
      </c>
      <c r="BJ25" s="15"/>
      <c r="BK25" s="14"/>
    </row>
    <row r="26" spans="1:63" ht="45" customHeight="1">
      <c r="A26" s="19" t="s">
        <v>21</v>
      </c>
      <c r="B26" s="20"/>
      <c r="C26" s="20"/>
      <c r="D26" s="20"/>
      <c r="E26" s="20"/>
      <c r="F26" s="20"/>
      <c r="G26" s="20"/>
      <c r="H26" s="21"/>
      <c r="I26" s="3"/>
      <c r="J26" s="32" t="s">
        <v>22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29" t="s">
        <v>7</v>
      </c>
      <c r="AX26" s="30"/>
      <c r="AY26" s="30"/>
      <c r="AZ26" s="30"/>
      <c r="BA26" s="30"/>
      <c r="BB26" s="30"/>
      <c r="BC26" s="30"/>
      <c r="BD26" s="30"/>
      <c r="BE26" s="30"/>
      <c r="BF26" s="30"/>
      <c r="BG26" s="31"/>
      <c r="BH26" s="7"/>
      <c r="BI26" s="7"/>
      <c r="BJ26" s="15"/>
      <c r="BK26" s="14"/>
    </row>
    <row r="27" spans="1:64" ht="51.75" customHeight="1">
      <c r="A27" s="19" t="s">
        <v>46</v>
      </c>
      <c r="B27" s="20"/>
      <c r="C27" s="20"/>
      <c r="D27" s="20"/>
      <c r="E27" s="20"/>
      <c r="F27" s="20"/>
      <c r="G27" s="20"/>
      <c r="H27" s="21"/>
      <c r="I27" s="3"/>
      <c r="J27" s="32" t="s">
        <v>23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29" t="s">
        <v>7</v>
      </c>
      <c r="AX27" s="30"/>
      <c r="AY27" s="30"/>
      <c r="AZ27" s="30"/>
      <c r="BA27" s="30"/>
      <c r="BB27" s="30"/>
      <c r="BC27" s="30"/>
      <c r="BD27" s="30"/>
      <c r="BE27" s="30"/>
      <c r="BF27" s="30"/>
      <c r="BG27" s="31"/>
      <c r="BH27" s="7">
        <v>503568.5</v>
      </c>
      <c r="BI27" s="7">
        <v>648740.0651499998</v>
      </c>
      <c r="BJ27" s="15" t="s">
        <v>55</v>
      </c>
      <c r="BK27" s="14"/>
      <c r="BL27" s="2">
        <f>BI27/BH27</f>
        <v>1.2882856357178811</v>
      </c>
    </row>
    <row r="28" ht="9.75" customHeight="1"/>
    <row r="29" spans="1:61" s="1" customFormat="1" ht="12.75">
      <c r="A29" s="1" t="s">
        <v>24</v>
      </c>
      <c r="BH29" s="9"/>
      <c r="BI29" s="9"/>
    </row>
    <row r="30" spans="1:63" s="1" customFormat="1" ht="63" customHeight="1">
      <c r="A30" s="35" t="s">
        <v>51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5"/>
    </row>
    <row r="31" spans="1:63" s="1" customFormat="1" ht="25.5" customHeight="1">
      <c r="A31" s="35" t="s">
        <v>25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5"/>
    </row>
    <row r="32" spans="1:63" s="1" customFormat="1" ht="25.5" customHeight="1">
      <c r="A32" s="35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5"/>
    </row>
    <row r="33" spans="60:61" ht="12.75" customHeight="1" hidden="1" outlineLevel="1">
      <c r="BH33" s="10">
        <f>BH27+BH10</f>
        <v>2187552.6</v>
      </c>
      <c r="BI33" s="10">
        <f>BI27+BI10</f>
        <v>2253394.0171899996</v>
      </c>
    </row>
    <row r="34" ht="15" customHeight="1" collapsed="1"/>
  </sheetData>
  <sheetProtection/>
  <mergeCells count="69">
    <mergeCell ref="A32:BJ32"/>
    <mergeCell ref="A2:BJ2"/>
    <mergeCell ref="A3:BJ3"/>
    <mergeCell ref="A5:BJ5"/>
    <mergeCell ref="A27:H27"/>
    <mergeCell ref="J27:AV27"/>
    <mergeCell ref="AW27:BG27"/>
    <mergeCell ref="A26:H26"/>
    <mergeCell ref="A25:H25"/>
    <mergeCell ref="J25:AV25"/>
    <mergeCell ref="AW25:BG25"/>
    <mergeCell ref="J26:AV26"/>
    <mergeCell ref="AW26:BG26"/>
    <mergeCell ref="A30:BJ30"/>
    <mergeCell ref="A31:BJ31"/>
    <mergeCell ref="A24:H24"/>
    <mergeCell ref="A22:H22"/>
    <mergeCell ref="J22:AV22"/>
    <mergeCell ref="AW22:BG22"/>
    <mergeCell ref="A23:H23"/>
    <mergeCell ref="AW23:BG23"/>
    <mergeCell ref="J24:AV24"/>
    <mergeCell ref="AW24:BG24"/>
    <mergeCell ref="J23:AV23"/>
    <mergeCell ref="J19:AV19"/>
    <mergeCell ref="J21:AV21"/>
    <mergeCell ref="AW21:BG21"/>
    <mergeCell ref="J20:AV20"/>
    <mergeCell ref="AW20:BG20"/>
    <mergeCell ref="AW19:BG19"/>
    <mergeCell ref="A18:H18"/>
    <mergeCell ref="J18:AV18"/>
    <mergeCell ref="AW18:BG18"/>
    <mergeCell ref="A17:H17"/>
    <mergeCell ref="J17:AV17"/>
    <mergeCell ref="AW17:BG17"/>
    <mergeCell ref="A15:H15"/>
    <mergeCell ref="J15:AV15"/>
    <mergeCell ref="A16:H16"/>
    <mergeCell ref="J16:AV16"/>
    <mergeCell ref="AW16:BG16"/>
    <mergeCell ref="AW15:BG15"/>
    <mergeCell ref="A14:H14"/>
    <mergeCell ref="J14:AV14"/>
    <mergeCell ref="AW14:BG14"/>
    <mergeCell ref="A13:H13"/>
    <mergeCell ref="J13:AV13"/>
    <mergeCell ref="AW13:BG13"/>
    <mergeCell ref="A11:H11"/>
    <mergeCell ref="J11:AV11"/>
    <mergeCell ref="A12:H12"/>
    <mergeCell ref="J12:AV12"/>
    <mergeCell ref="AW12:BG12"/>
    <mergeCell ref="A4:BJ4"/>
    <mergeCell ref="A19:H19"/>
    <mergeCell ref="A20:H20"/>
    <mergeCell ref="A21:H21"/>
    <mergeCell ref="A7:H8"/>
    <mergeCell ref="I7:AV8"/>
    <mergeCell ref="AW7:BG8"/>
    <mergeCell ref="A9:H9"/>
    <mergeCell ref="AW9:BG9"/>
    <mergeCell ref="A10:H10"/>
    <mergeCell ref="J10:AV10"/>
    <mergeCell ref="AW10:BG10"/>
    <mergeCell ref="AW11:BG11"/>
    <mergeCell ref="BJ7:BJ8"/>
    <mergeCell ref="J9:AV9"/>
    <mergeCell ref="BH7:BI7"/>
  </mergeCells>
  <printOptions/>
  <pageMargins left="0.7874015748031497" right="0.31496062992125984" top="0.3937007874015748" bottom="0.3937007874015748" header="0.1968503937007874" footer="0.1968503937007874"/>
  <pageSetup fitToHeight="2" fitToWidth="1" horizontalDpi="600" verticalDpi="600" orientation="portrait" paperSize="9" scale="5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 Иванович</cp:lastModifiedBy>
  <cp:lastPrinted>2013-03-29T04:53:30Z</cp:lastPrinted>
  <dcterms:created xsi:type="dcterms:W3CDTF">2010-05-19T10:50:44Z</dcterms:created>
  <dcterms:modified xsi:type="dcterms:W3CDTF">2014-04-01T02:10:13Z</dcterms:modified>
  <cp:category/>
  <cp:version/>
  <cp:contentType/>
  <cp:contentStatus/>
</cp:coreProperties>
</file>